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720" windowHeight="6795" activeTab="0"/>
  </bookViews>
  <sheets>
    <sheet name="Comments" sheetId="1" r:id="rId1"/>
    <sheet name="Metric" sheetId="2" r:id="rId2"/>
    <sheet name="English" sheetId="3" r:id="rId3"/>
    <sheet name="English to russian" sheetId="4" r:id="rId4"/>
  </sheets>
  <definedNames/>
  <calcPr fullCalcOnLoad="1"/>
</workbook>
</file>

<file path=xl/sharedStrings.xml><?xml version="1.0" encoding="utf-8"?>
<sst xmlns="http://schemas.openxmlformats.org/spreadsheetml/2006/main" count="148" uniqueCount="68">
  <si>
    <t>lb/d</t>
  </si>
  <si>
    <t>Animal Inputs</t>
  </si>
  <si>
    <t>Group milk average</t>
  </si>
  <si>
    <t>% of cows</t>
  </si>
  <si>
    <t>Predicted Outputs</t>
  </si>
  <si>
    <t>total cows</t>
  </si>
  <si>
    <t>Milk price</t>
  </si>
  <si>
    <t>$/100 lbs</t>
  </si>
  <si>
    <t>PREDICTING MILK LOSSES DUE TO LAMENESS</t>
  </si>
  <si>
    <t>Locomotion scores (LS)</t>
  </si>
  <si>
    <t>Avg. LS</t>
  </si>
  <si>
    <t>LS units</t>
  </si>
  <si>
    <t>Losses</t>
  </si>
  <si>
    <t xml:space="preserve">  Milk</t>
  </si>
  <si>
    <t>lb/cow/d</t>
  </si>
  <si>
    <t>lb/group/d</t>
  </si>
  <si>
    <t>$/cow/d</t>
  </si>
  <si>
    <t>$/group/d</t>
  </si>
  <si>
    <t>$/group/mo</t>
  </si>
  <si>
    <t xml:space="preserve">  Fiscal</t>
  </si>
  <si>
    <t>kg/d</t>
  </si>
  <si>
    <t>kg/cow/d</t>
  </si>
  <si>
    <t>kg/group/d</t>
  </si>
  <si>
    <t>Group size</t>
  </si>
  <si>
    <t>Locomotion scoring of dairy cows provides a quantitative assessment of the ability of the cow</t>
  </si>
  <si>
    <t>to walk.  As the locomotion score increases, the ability of the cow to walk easily and painlessly</t>
  </si>
  <si>
    <t>Use these estimates as a guide.  Values will vary among dairies and cows.</t>
  </si>
  <si>
    <t>declines at an increasing rate.  This affects the desire of the cow to eat as well as her ability to</t>
  </si>
  <si>
    <t>The spreadsheet on the following page provides a quantitative assessment of the impact of any</t>
  </si>
  <si>
    <t>locomotion score profile, within any group of cows, both in terms of milk and milk revenue losses.</t>
  </si>
  <si>
    <t xml:space="preserve">cows in the group that are in each of the five locomotion score categories. </t>
  </si>
  <si>
    <t>Total</t>
  </si>
  <si>
    <t>compete for feed.  Together, these decrease expected milk yield.</t>
  </si>
  <si>
    <t>Rubles/100 kg</t>
  </si>
  <si>
    <t>p/cow/d</t>
  </si>
  <si>
    <t>p/group/d</t>
  </si>
  <si>
    <t>p/group/mo</t>
  </si>
  <si>
    <t>Annual</t>
  </si>
  <si>
    <t>Стоимость молока</t>
  </si>
  <si>
    <t>Оценка ходьбы животного</t>
  </si>
  <si>
    <t>кг/день</t>
  </si>
  <si>
    <t>руб/100 кг</t>
  </si>
  <si>
    <t>% от поголовья</t>
  </si>
  <si>
    <t>молоко</t>
  </si>
  <si>
    <t>итого</t>
  </si>
  <si>
    <t>ср.надой на группу</t>
  </si>
  <si>
    <t>размер группы</t>
  </si>
  <si>
    <t>кг/группа/день</t>
  </si>
  <si>
    <t>кг/голова/день</t>
  </si>
  <si>
    <t>убытки</t>
  </si>
  <si>
    <t>за год</t>
  </si>
  <si>
    <t>общее кол-во коров</t>
  </si>
  <si>
    <t>Ср.показатель по оценки ходьбы</t>
  </si>
  <si>
    <t>единица измерения оценки ходьбы</t>
  </si>
  <si>
    <t>pуб/голова/день</t>
  </si>
  <si>
    <t>pуб/группа/день</t>
  </si>
  <si>
    <t>pуб/группа/мес</t>
  </si>
  <si>
    <t>Информация о животном</t>
  </si>
  <si>
    <t>Предполагаемый результат</t>
  </si>
  <si>
    <r>
      <t xml:space="preserve">To use the spreadsheet, merely enter the values in the </t>
    </r>
    <r>
      <rPr>
        <b/>
        <sz val="10"/>
        <rFont val="Arial"/>
        <family val="2"/>
      </rPr>
      <t>bolded</t>
    </r>
    <r>
      <rPr>
        <sz val="10"/>
        <rFont val="Arial"/>
        <family val="0"/>
      </rPr>
      <t xml:space="preserve"> - colored cells.  This will provide the </t>
    </r>
  </si>
  <si>
    <t>information in the non-colored cells.  The locomotion score profile requested is the proportion of the</t>
  </si>
  <si>
    <t>Предполагаемые Потери Молока из-за Хромоты</t>
  </si>
  <si>
    <t xml:space="preserve">Оценка ходьбы коров молочного направления позволяет проводить количественную оценку способности коров ходить. При увеличении показателя по шкале оценки ходьбы, способность животных ходить легко и безболезненно понижается с увеличивающейся скоростью. Это влияет на аппетит коровы, а также на ее способность бороться за корм. Все эти факторы отражаются на падении ожидаемого надоя молока. </t>
  </si>
  <si>
    <t xml:space="preserve">Занося информацию в цветные ячейки, автоматически появляется информация в нецветных ячейках. </t>
  </si>
  <si>
    <t>Используйте данный анализ в качестве руководства. Показатели могут изменяться в зависимости от хозяйства и коров.</t>
  </si>
  <si>
    <r>
      <t xml:space="preserve">Для пользования таблицей заносите значения в цветные ячейки, выделенные </t>
    </r>
    <r>
      <rPr>
        <b/>
        <sz val="10"/>
        <rFont val="Arial"/>
        <family val="2"/>
      </rPr>
      <t>жирным</t>
    </r>
    <r>
      <rPr>
        <sz val="10"/>
        <rFont val="Arial"/>
        <family val="2"/>
      </rPr>
      <t xml:space="preserve"> шрифтом.</t>
    </r>
  </si>
  <si>
    <t>Таблица на последующих страницах отображает количественную оценку влияния оценки ходьбы животных внутри любой группы коров исходя из молока и потерь дохода от молока.</t>
  </si>
  <si>
    <t xml:space="preserve">Запрашиваемая оценка ходьбы - пропорция между количеством коров в группе и количеством голов, распределенных по всем 5 баллам.  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</si>
</sst>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$&quot;#,##0.00"/>
    <numFmt numFmtId="175" formatCode="0.0000"/>
    <numFmt numFmtId="176" formatCode="&quot;$&quot;#,##0.0"/>
    <numFmt numFmtId="177" formatCode="&quot;$&quot;#,##0.000"/>
    <numFmt numFmtId="178" formatCode="&quot;$&quot;#,##0"/>
    <numFmt numFmtId="179" formatCode="#,##0.00[$р.-419]"/>
    <numFmt numFmtId="180" formatCode="0.0%"/>
  </numFmts>
  <fonts count="4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sz val="10"/>
      <color indexed="12"/>
      <name val="Arial"/>
      <family val="2"/>
    </font>
    <font>
      <i/>
      <sz val="10"/>
      <color indexed="12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72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74" fontId="1" fillId="0" borderId="0" xfId="0" applyNumberFormat="1" applyFont="1" applyAlignment="1">
      <alignment horizontal="center"/>
    </xf>
    <xf numFmtId="172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74" fontId="0" fillId="0" borderId="0" xfId="0" applyNumberFormat="1" applyAlignment="1">
      <alignment horizontal="center"/>
    </xf>
    <xf numFmtId="178" fontId="0" fillId="0" borderId="0" xfId="0" applyNumberForma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172" fontId="1" fillId="3" borderId="10" xfId="0" applyNumberFormat="1" applyFont="1" applyFill="1" applyBorder="1" applyAlignment="1">
      <alignment horizontal="center" vertical="center"/>
    </xf>
    <xf numFmtId="1" fontId="1" fillId="3" borderId="10" xfId="0" applyNumberFormat="1" applyFont="1" applyFill="1" applyBorder="1" applyAlignment="1">
      <alignment horizontal="center" vertical="center"/>
    </xf>
    <xf numFmtId="179" fontId="1" fillId="3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2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" fontId="9" fillId="0" borderId="0" xfId="0" applyNumberFormat="1" applyFont="1" applyAlignment="1">
      <alignment horizontal="center"/>
    </xf>
    <xf numFmtId="179" fontId="9" fillId="0" borderId="0" xfId="0" applyNumberFormat="1" applyFont="1" applyAlignment="1">
      <alignment horizontal="center"/>
    </xf>
    <xf numFmtId="172" fontId="1" fillId="3" borderId="10" xfId="0" applyNumberFormat="1" applyFont="1" applyFill="1" applyBorder="1" applyAlignment="1">
      <alignment horizontal="center"/>
    </xf>
    <xf numFmtId="1" fontId="1" fillId="3" borderId="10" xfId="0" applyNumberFormat="1" applyFont="1" applyFill="1" applyBorder="1" applyAlignment="1">
      <alignment horizontal="center"/>
    </xf>
    <xf numFmtId="179" fontId="1" fillId="3" borderId="10" xfId="0" applyNumberFormat="1" applyFont="1" applyFill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79" fontId="0" fillId="0" borderId="11" xfId="0" applyNumberFormat="1" applyBorder="1" applyAlignment="1">
      <alignment horizontal="center"/>
    </xf>
    <xf numFmtId="2" fontId="0" fillId="0" borderId="11" xfId="0" applyNumberForma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179" fontId="0" fillId="0" borderId="11" xfId="0" applyNumberFormat="1" applyBorder="1" applyAlignment="1">
      <alignment horizontal="center" vertical="center"/>
    </xf>
    <xf numFmtId="180" fontId="0" fillId="0" borderId="0" xfId="0" applyNumberFormat="1" applyAlignment="1">
      <alignment horizontal="center"/>
    </xf>
    <xf numFmtId="180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1"/>
  <sheetViews>
    <sheetView tabSelected="1" zoomScalePageLayoutView="0" workbookViewId="0" topLeftCell="A1">
      <selection activeCell="E22" sqref="E22"/>
    </sheetView>
  </sheetViews>
  <sheetFormatPr defaultColWidth="9.140625" defaultRowHeight="12.75"/>
  <cols>
    <col min="1" max="1" width="84.28125" style="0" customWidth="1"/>
  </cols>
  <sheetData>
    <row r="1" s="4" customFormat="1" ht="15.75">
      <c r="A1" s="5" t="s">
        <v>8</v>
      </c>
    </row>
    <row r="2" s="4" customFormat="1" ht="15.75">
      <c r="A2" s="3"/>
    </row>
    <row r="3" ht="12.75">
      <c r="A3" t="s">
        <v>24</v>
      </c>
    </row>
    <row r="4" ht="12.75">
      <c r="A4" t="s">
        <v>25</v>
      </c>
    </row>
    <row r="5" ht="12.75">
      <c r="A5" t="s">
        <v>27</v>
      </c>
    </row>
    <row r="6" ht="12.75">
      <c r="A6" t="s">
        <v>32</v>
      </c>
    </row>
    <row r="8" ht="12.75">
      <c r="A8" t="s">
        <v>28</v>
      </c>
    </row>
    <row r="9" ht="12.75">
      <c r="A9" s="46" t="s">
        <v>29</v>
      </c>
    </row>
    <row r="11" ht="12.75">
      <c r="A11" t="s">
        <v>59</v>
      </c>
    </row>
    <row r="12" ht="12.75">
      <c r="A12" s="46" t="s">
        <v>60</v>
      </c>
    </row>
    <row r="13" ht="12.75">
      <c r="A13" t="s">
        <v>30</v>
      </c>
    </row>
    <row r="15" ht="12.75">
      <c r="A15" s="7" t="s">
        <v>26</v>
      </c>
    </row>
    <row r="16" ht="12.75">
      <c r="A16" s="7"/>
    </row>
    <row r="17" ht="15.75">
      <c r="A17" s="5" t="s">
        <v>61</v>
      </c>
    </row>
    <row r="19" ht="12.75">
      <c r="A19" s="49" t="s">
        <v>62</v>
      </c>
    </row>
    <row r="20" ht="12.75">
      <c r="A20" s="49"/>
    </row>
    <row r="21" ht="12.75">
      <c r="A21" s="49"/>
    </row>
    <row r="22" ht="12.75">
      <c r="A22" s="49"/>
    </row>
    <row r="23" ht="12.75">
      <c r="A23" s="49"/>
    </row>
    <row r="24" ht="10.5" customHeight="1">
      <c r="A24" s="49"/>
    </row>
    <row r="25" ht="12.75" hidden="1">
      <c r="A25" s="49"/>
    </row>
    <row r="26" ht="12.75" hidden="1">
      <c r="A26" s="49"/>
    </row>
    <row r="27" ht="12.75" hidden="1">
      <c r="A27" s="49"/>
    </row>
    <row r="28" ht="12.75" hidden="1">
      <c r="A28" s="49"/>
    </row>
    <row r="29" ht="12.75" hidden="1">
      <c r="A29" s="49"/>
    </row>
    <row r="30" ht="12.75" hidden="1">
      <c r="A30" s="49"/>
    </row>
    <row r="31" ht="12.75" hidden="1">
      <c r="A31" s="49"/>
    </row>
    <row r="32" ht="12.75" hidden="1">
      <c r="A32" s="49"/>
    </row>
    <row r="33" ht="12" customHeight="1">
      <c r="A33" s="50" t="s">
        <v>66</v>
      </c>
    </row>
    <row r="34" ht="12.75">
      <c r="A34" s="49"/>
    </row>
    <row r="35" ht="12.75">
      <c r="A35" s="49"/>
    </row>
    <row r="36" ht="12.75">
      <c r="A36" s="49"/>
    </row>
    <row r="37" ht="12.75">
      <c r="A37" s="46" t="s">
        <v>65</v>
      </c>
    </row>
    <row r="38" ht="12.75">
      <c r="A38" t="s">
        <v>63</v>
      </c>
    </row>
    <row r="39" ht="25.5">
      <c r="A39" s="47" t="s">
        <v>67</v>
      </c>
    </row>
    <row r="40" ht="12.75">
      <c r="A40" s="46"/>
    </row>
    <row r="41" ht="25.5">
      <c r="A41" s="48" t="s">
        <v>64</v>
      </c>
    </row>
  </sheetData>
  <sheetProtection/>
  <mergeCells count="2">
    <mergeCell ref="A19:A32"/>
    <mergeCell ref="A33:A36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F20" sqref="F20"/>
    </sheetView>
  </sheetViews>
  <sheetFormatPr defaultColWidth="9.140625" defaultRowHeight="12.75"/>
  <cols>
    <col min="1" max="1" width="16.57421875" style="0" customWidth="1"/>
    <col min="2" max="2" width="10.00390625" style="0" customWidth="1"/>
    <col min="3" max="3" width="12.57421875" style="0" customWidth="1"/>
    <col min="5" max="5" width="14.140625" style="0" customWidth="1"/>
    <col min="6" max="6" width="11.7109375" style="1" bestFit="1" customWidth="1"/>
    <col min="7" max="7" width="14.7109375" style="0" customWidth="1"/>
  </cols>
  <sheetData>
    <row r="1" spans="1:6" s="3" customFormat="1" ht="15.75">
      <c r="A1" s="5" t="s">
        <v>8</v>
      </c>
      <c r="F1" s="13"/>
    </row>
    <row r="2" s="3" customFormat="1" ht="15.75">
      <c r="F2" s="13"/>
    </row>
    <row r="4" spans="1:6" s="6" customFormat="1" ht="12.75">
      <c r="A4" s="8" t="s">
        <v>1</v>
      </c>
      <c r="E4" s="8" t="s">
        <v>4</v>
      </c>
      <c r="F4" s="14"/>
    </row>
    <row r="5" ht="13.5" thickBot="1"/>
    <row r="6" spans="1:7" ht="13.5" thickBot="1">
      <c r="A6" t="s">
        <v>2</v>
      </c>
      <c r="B6" s="35">
        <v>22</v>
      </c>
      <c r="C6" s="29" t="s">
        <v>20</v>
      </c>
      <c r="E6" s="29" t="s">
        <v>10</v>
      </c>
      <c r="F6" s="38">
        <f>(A11*B11/100)+(A12*B12/100)+(A13*B13/100)+(A14*B14/100)+(A15*B15/100)</f>
        <v>1.94</v>
      </c>
      <c r="G6" s="29" t="s">
        <v>11</v>
      </c>
    </row>
    <row r="7" spans="1:7" ht="12.75">
      <c r="A7" t="s">
        <v>23</v>
      </c>
      <c r="B7" s="36">
        <v>70</v>
      </c>
      <c r="C7" s="29" t="s">
        <v>5</v>
      </c>
      <c r="E7" s="29"/>
      <c r="G7" s="29"/>
    </row>
    <row r="8" spans="1:7" ht="13.5" thickBot="1">
      <c r="A8" t="s">
        <v>6</v>
      </c>
      <c r="B8" s="37">
        <v>1250</v>
      </c>
      <c r="C8" s="29" t="s">
        <v>33</v>
      </c>
      <c r="E8" s="29" t="s">
        <v>12</v>
      </c>
      <c r="G8" s="29"/>
    </row>
    <row r="9" spans="3:7" ht="13.5" thickBot="1">
      <c r="C9" s="29"/>
      <c r="E9" s="29" t="s">
        <v>13</v>
      </c>
      <c r="F9" s="38">
        <f>((B6/(((B11/100*1)+(B12/100*0.98)+(B13/100*0.959)+(B14/100*0.907)+(B15/100*0.848))))-B6)</f>
        <v>0.5377507324769013</v>
      </c>
      <c r="G9" s="29" t="s">
        <v>21</v>
      </c>
    </row>
    <row r="10" spans="1:7" ht="13.5" thickBot="1">
      <c r="A10" t="s">
        <v>9</v>
      </c>
      <c r="C10" s="29"/>
      <c r="E10" s="29"/>
      <c r="F10" s="39">
        <f>F9*B7</f>
        <v>37.64255127338309</v>
      </c>
      <c r="G10" s="29" t="s">
        <v>22</v>
      </c>
    </row>
    <row r="11" spans="1:7" ht="13.5" thickBot="1">
      <c r="A11" s="1">
        <v>1</v>
      </c>
      <c r="B11" s="35">
        <v>50</v>
      </c>
      <c r="C11" s="29" t="s">
        <v>3</v>
      </c>
      <c r="E11" s="29"/>
      <c r="G11" s="29"/>
    </row>
    <row r="12" spans="1:7" ht="13.5" thickBot="1">
      <c r="A12" s="1">
        <v>2</v>
      </c>
      <c r="B12" s="35">
        <v>20</v>
      </c>
      <c r="C12" s="29" t="s">
        <v>3</v>
      </c>
      <c r="E12" s="27" t="s">
        <v>37</v>
      </c>
      <c r="F12" s="40">
        <f>F9*B8/100</f>
        <v>6.721884155961266</v>
      </c>
      <c r="G12" s="27" t="s">
        <v>34</v>
      </c>
    </row>
    <row r="13" spans="1:7" ht="13.5" thickBot="1">
      <c r="A13" s="1">
        <v>3</v>
      </c>
      <c r="B13" s="35">
        <v>20</v>
      </c>
      <c r="C13" s="29" t="s">
        <v>3</v>
      </c>
      <c r="F13" s="40">
        <f>F12*B7</f>
        <v>470.53189091728865</v>
      </c>
      <c r="G13" s="27" t="s">
        <v>35</v>
      </c>
    </row>
    <row r="14" spans="1:7" ht="13.5" thickBot="1">
      <c r="A14" s="1">
        <v>4</v>
      </c>
      <c r="B14" s="35">
        <v>6</v>
      </c>
      <c r="C14" s="29" t="s">
        <v>3</v>
      </c>
      <c r="F14" s="40">
        <f>F13*30</f>
        <v>14115.95672751866</v>
      </c>
      <c r="G14" s="27" t="s">
        <v>36</v>
      </c>
    </row>
    <row r="15" spans="1:3" ht="12.75">
      <c r="A15" s="1">
        <v>5</v>
      </c>
      <c r="B15" s="35">
        <v>4</v>
      </c>
      <c r="C15" s="29" t="s">
        <v>3</v>
      </c>
    </row>
    <row r="17" spans="1:2" ht="12.75">
      <c r="A17" s="2" t="s">
        <v>31</v>
      </c>
      <c r="B17" s="44">
        <f>SUM(B11:B15)/100</f>
        <v>1</v>
      </c>
    </row>
    <row r="19" ht="15.75">
      <c r="A19" s="5" t="s">
        <v>61</v>
      </c>
    </row>
    <row r="21" spans="1:7" ht="12.75">
      <c r="A21" s="52" t="s">
        <v>57</v>
      </c>
      <c r="B21" s="52"/>
      <c r="C21" s="52"/>
      <c r="D21" s="6"/>
      <c r="E21" s="51" t="s">
        <v>58</v>
      </c>
      <c r="F21" s="51"/>
      <c r="G21" s="51"/>
    </row>
    <row r="22" ht="13.5" thickBot="1"/>
    <row r="23" spans="1:7" ht="39.75" customHeight="1" thickBot="1">
      <c r="A23" s="22" t="s">
        <v>45</v>
      </c>
      <c r="B23" s="24">
        <v>22</v>
      </c>
      <c r="C23" s="27" t="s">
        <v>40</v>
      </c>
      <c r="E23" s="28" t="s">
        <v>52</v>
      </c>
      <c r="F23" s="41">
        <f>(A28*B28/100)+(A29*B29/100)+(A30*B30/100)+(A31*B31/100)+(A32*B32/100)</f>
        <v>1.94</v>
      </c>
      <c r="G23" s="28" t="s">
        <v>53</v>
      </c>
    </row>
    <row r="24" spans="1:7" ht="25.5">
      <c r="A24" s="22" t="s">
        <v>46</v>
      </c>
      <c r="B24" s="25">
        <v>70</v>
      </c>
      <c r="C24" s="28" t="s">
        <v>51</v>
      </c>
      <c r="E24" s="29"/>
      <c r="F24" s="29"/>
      <c r="G24" s="29"/>
    </row>
    <row r="25" spans="1:7" ht="26.25" thickBot="1">
      <c r="A25" s="22" t="s">
        <v>38</v>
      </c>
      <c r="B25" s="26">
        <v>1250</v>
      </c>
      <c r="C25" s="27" t="s">
        <v>41</v>
      </c>
      <c r="E25" s="27" t="s">
        <v>49</v>
      </c>
      <c r="F25" s="29"/>
      <c r="G25" s="29"/>
    </row>
    <row r="26" spans="1:7" ht="13.5" thickBot="1">
      <c r="A26" s="23"/>
      <c r="E26" s="27" t="s">
        <v>43</v>
      </c>
      <c r="F26" s="41">
        <f>((B23/(((B28/100*1)+(B29/100*0.98)+(B30/100*0.959)+(B31/100*0.907)+(B32/100*0.848))))-B23)</f>
        <v>0.5377507324769013</v>
      </c>
      <c r="G26" s="27" t="s">
        <v>48</v>
      </c>
    </row>
    <row r="27" spans="1:7" ht="26.25" thickBot="1">
      <c r="A27" s="22" t="s">
        <v>39</v>
      </c>
      <c r="E27" s="29"/>
      <c r="F27" s="42">
        <f>F26*B24</f>
        <v>37.64255127338309</v>
      </c>
      <c r="G27" s="27" t="s">
        <v>47</v>
      </c>
    </row>
    <row r="28" spans="1:7" ht="26.25" thickBot="1">
      <c r="A28" s="1">
        <v>1</v>
      </c>
      <c r="B28" s="24">
        <v>50</v>
      </c>
      <c r="C28" s="21" t="s">
        <v>42</v>
      </c>
      <c r="E28" s="29"/>
      <c r="F28" s="29"/>
      <c r="G28" s="29"/>
    </row>
    <row r="29" spans="1:7" ht="26.25" thickBot="1">
      <c r="A29" s="1">
        <v>2</v>
      </c>
      <c r="B29" s="24">
        <v>20</v>
      </c>
      <c r="C29" s="21" t="s">
        <v>42</v>
      </c>
      <c r="E29" s="27" t="s">
        <v>50</v>
      </c>
      <c r="F29" s="43">
        <f>F26*B25/100</f>
        <v>6.721884155961266</v>
      </c>
      <c r="G29" s="30" t="s">
        <v>54</v>
      </c>
    </row>
    <row r="30" spans="1:7" ht="26.25" thickBot="1">
      <c r="A30" s="1">
        <v>3</v>
      </c>
      <c r="B30" s="24">
        <v>20</v>
      </c>
      <c r="C30" s="21" t="s">
        <v>42</v>
      </c>
      <c r="E30" s="29"/>
      <c r="F30" s="43">
        <f>F29*B24</f>
        <v>470.53189091728865</v>
      </c>
      <c r="G30" s="30" t="s">
        <v>55</v>
      </c>
    </row>
    <row r="31" spans="1:7" ht="26.25" thickBot="1">
      <c r="A31" s="1">
        <v>4</v>
      </c>
      <c r="B31" s="24">
        <v>6</v>
      </c>
      <c r="C31" s="21" t="s">
        <v>42</v>
      </c>
      <c r="E31" s="29"/>
      <c r="F31" s="43">
        <f>F30*30</f>
        <v>14115.95672751866</v>
      </c>
      <c r="G31" s="30" t="s">
        <v>56</v>
      </c>
    </row>
    <row r="32" spans="1:5" ht="25.5">
      <c r="A32" s="1">
        <v>5</v>
      </c>
      <c r="B32" s="24">
        <v>4</v>
      </c>
      <c r="C32" s="21" t="s">
        <v>42</v>
      </c>
      <c r="E32" s="29"/>
    </row>
    <row r="34" spans="1:2" ht="12.75">
      <c r="A34" s="19" t="s">
        <v>44</v>
      </c>
      <c r="B34" s="44">
        <f>SUM(B28:B32)/100</f>
        <v>1</v>
      </c>
    </row>
  </sheetData>
  <sheetProtection/>
  <mergeCells count="2">
    <mergeCell ref="E21:G21"/>
    <mergeCell ref="A21:C21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K26" sqref="K26"/>
    </sheetView>
  </sheetViews>
  <sheetFormatPr defaultColWidth="9.140625" defaultRowHeight="12.75"/>
  <cols>
    <col min="1" max="1" width="16.8515625" style="0" customWidth="1"/>
    <col min="2" max="2" width="8.28125" style="0" customWidth="1"/>
    <col min="3" max="3" width="13.421875" style="0" customWidth="1"/>
    <col min="5" max="5" width="9.8515625" style="0" customWidth="1"/>
    <col min="6" max="6" width="9.8515625" style="1" customWidth="1"/>
    <col min="7" max="7" width="10.7109375" style="0" customWidth="1"/>
  </cols>
  <sheetData>
    <row r="1" spans="1:6" s="3" customFormat="1" ht="15.75">
      <c r="A1" s="5" t="s">
        <v>8</v>
      </c>
      <c r="F1" s="13"/>
    </row>
    <row r="2" s="3" customFormat="1" ht="15.75">
      <c r="F2" s="13"/>
    </row>
    <row r="4" spans="1:6" s="6" customFormat="1" ht="12.75">
      <c r="A4" s="8" t="s">
        <v>1</v>
      </c>
      <c r="E4" s="8" t="s">
        <v>4</v>
      </c>
      <c r="F4" s="14"/>
    </row>
    <row r="6" spans="1:7" ht="12.75">
      <c r="A6" t="s">
        <v>2</v>
      </c>
      <c r="B6" s="9">
        <v>99</v>
      </c>
      <c r="C6" s="2" t="s">
        <v>0</v>
      </c>
      <c r="E6" t="s">
        <v>10</v>
      </c>
      <c r="F6" s="15">
        <f>(A11*B11/100)+(A12*B12/100)+(A13*B13/100)+(A14*B14/100)+(A15*B15/100)</f>
        <v>1.4500000000000002</v>
      </c>
      <c r="G6" s="2" t="s">
        <v>11</v>
      </c>
    </row>
    <row r="7" spans="1:7" ht="12.75">
      <c r="A7" t="s">
        <v>23</v>
      </c>
      <c r="B7" s="10">
        <v>200</v>
      </c>
      <c r="C7" s="2" t="s">
        <v>5</v>
      </c>
      <c r="G7" s="2"/>
    </row>
    <row r="8" spans="1:7" ht="12.75">
      <c r="A8" t="s">
        <v>6</v>
      </c>
      <c r="B8" s="11">
        <v>17</v>
      </c>
      <c r="C8" s="2" t="s">
        <v>7</v>
      </c>
      <c r="E8" t="s">
        <v>12</v>
      </c>
      <c r="G8" s="2"/>
    </row>
    <row r="9" spans="5:7" ht="12.75">
      <c r="E9" t="s">
        <v>13</v>
      </c>
      <c r="F9" s="15">
        <f>(B6/(((B11/100*1)+(B12/100*0.98)+(B13/100*0.959)+(B14/100*0.907)+(B15/100*0.848))))-B6</f>
        <v>1.0095968805087239</v>
      </c>
      <c r="G9" s="2" t="s">
        <v>14</v>
      </c>
    </row>
    <row r="10" spans="1:7" ht="12.75">
      <c r="A10" t="s">
        <v>9</v>
      </c>
      <c r="B10" s="1"/>
      <c r="F10" s="16">
        <f>F9*B7</f>
        <v>201.91937610174477</v>
      </c>
      <c r="G10" s="2" t="s">
        <v>15</v>
      </c>
    </row>
    <row r="11" spans="1:7" ht="12.75">
      <c r="A11" s="1">
        <v>1</v>
      </c>
      <c r="B11" s="9">
        <v>68</v>
      </c>
      <c r="C11" s="2" t="s">
        <v>3</v>
      </c>
      <c r="G11" s="2"/>
    </row>
    <row r="12" spans="1:7" ht="12.75">
      <c r="A12" s="1">
        <v>2</v>
      </c>
      <c r="B12" s="9">
        <v>22</v>
      </c>
      <c r="C12" s="2" t="s">
        <v>3</v>
      </c>
      <c r="E12" t="s">
        <v>19</v>
      </c>
      <c r="F12" s="17">
        <f>F9*B8/100</f>
        <v>0.17163146968648305</v>
      </c>
      <c r="G12" s="2" t="s">
        <v>16</v>
      </c>
    </row>
    <row r="13" spans="1:7" ht="12.75">
      <c r="A13" s="1">
        <v>3</v>
      </c>
      <c r="B13" s="9">
        <v>7.5</v>
      </c>
      <c r="C13" s="2" t="s">
        <v>3</v>
      </c>
      <c r="F13" s="18">
        <f>F12*B7</f>
        <v>34.32629393729661</v>
      </c>
      <c r="G13" s="2" t="s">
        <v>17</v>
      </c>
    </row>
    <row r="14" spans="1:7" ht="12.75">
      <c r="A14" s="1">
        <v>4</v>
      </c>
      <c r="B14" s="9">
        <v>2</v>
      </c>
      <c r="C14" s="2" t="s">
        <v>3</v>
      </c>
      <c r="F14" s="18">
        <f>F13*30</f>
        <v>1029.7888181188982</v>
      </c>
      <c r="G14" s="2" t="s">
        <v>18</v>
      </c>
    </row>
    <row r="15" spans="1:3" ht="12.75">
      <c r="A15" s="1">
        <v>5</v>
      </c>
      <c r="B15" s="9">
        <v>0.5</v>
      </c>
      <c r="C15" s="2" t="s">
        <v>3</v>
      </c>
    </row>
    <row r="16" ht="12.75">
      <c r="B16" s="1"/>
    </row>
    <row r="17" spans="1:2" ht="12.75">
      <c r="A17" s="2" t="s">
        <v>31</v>
      </c>
      <c r="B17" s="12">
        <f>SUM(B11:B15)</f>
        <v>100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L22" sqref="L22"/>
    </sheetView>
  </sheetViews>
  <sheetFormatPr defaultColWidth="9.140625" defaultRowHeight="12.75"/>
  <cols>
    <col min="1" max="1" width="16.57421875" style="0" customWidth="1"/>
    <col min="2" max="2" width="10.00390625" style="0" customWidth="1"/>
    <col min="3" max="3" width="11.00390625" style="0" customWidth="1"/>
    <col min="5" max="5" width="14.140625" style="0" customWidth="1"/>
    <col min="6" max="6" width="14.140625" style="1" customWidth="1"/>
    <col min="7" max="7" width="14.7109375" style="0" customWidth="1"/>
  </cols>
  <sheetData>
    <row r="1" spans="1:7" ht="15.75">
      <c r="A1" s="5" t="s">
        <v>8</v>
      </c>
      <c r="B1" s="3"/>
      <c r="C1" s="3"/>
      <c r="D1" s="3"/>
      <c r="E1" s="3"/>
      <c r="F1" s="13"/>
      <c r="G1" s="3"/>
    </row>
    <row r="2" spans="1:7" ht="15.75">
      <c r="A2" s="3"/>
      <c r="B2" s="3"/>
      <c r="C2" s="3"/>
      <c r="D2" s="3"/>
      <c r="E2" s="3"/>
      <c r="F2" s="13"/>
      <c r="G2" s="3"/>
    </row>
    <row r="4" spans="1:7" ht="12.75">
      <c r="A4" s="8" t="s">
        <v>1</v>
      </c>
      <c r="B4" s="6"/>
      <c r="C4" s="6"/>
      <c r="D4" s="6"/>
      <c r="E4" s="8" t="s">
        <v>4</v>
      </c>
      <c r="F4" s="14"/>
      <c r="G4" s="6"/>
    </row>
    <row r="6" spans="1:7" ht="12.75">
      <c r="A6" t="s">
        <v>2</v>
      </c>
      <c r="B6" s="35">
        <v>22</v>
      </c>
      <c r="C6" s="2" t="s">
        <v>20</v>
      </c>
      <c r="E6" t="s">
        <v>10</v>
      </c>
      <c r="F6" s="31">
        <f>(A11*B11/100)+(A12*B12/100)+(A13*B13/100)+(A14*B14/100)+(A15*B15/100)</f>
        <v>1.94</v>
      </c>
      <c r="G6" s="2" t="s">
        <v>11</v>
      </c>
    </row>
    <row r="7" spans="1:7" ht="12.75">
      <c r="A7" t="s">
        <v>23</v>
      </c>
      <c r="B7" s="36">
        <v>1000</v>
      </c>
      <c r="C7" s="2" t="s">
        <v>5</v>
      </c>
      <c r="F7" s="32"/>
      <c r="G7" s="2"/>
    </row>
    <row r="8" spans="1:7" ht="12.75">
      <c r="A8" t="s">
        <v>6</v>
      </c>
      <c r="B8" s="37">
        <v>1250</v>
      </c>
      <c r="C8" s="2" t="s">
        <v>33</v>
      </c>
      <c r="E8" t="s">
        <v>12</v>
      </c>
      <c r="F8" s="32"/>
      <c r="G8" s="2"/>
    </row>
    <row r="9" spans="5:7" ht="12.75">
      <c r="E9" t="s">
        <v>13</v>
      </c>
      <c r="F9" s="31">
        <f>((B6/(((B11/100*1)+(B12/100*0.98)+(B13/100*0.959)+(B14/100*0.907)+(B15/100*0.848))))-B6)</f>
        <v>0.5377507324769013</v>
      </c>
      <c r="G9" s="2" t="s">
        <v>21</v>
      </c>
    </row>
    <row r="10" spans="1:7" ht="12.75">
      <c r="A10" t="s">
        <v>9</v>
      </c>
      <c r="F10" s="33">
        <f>F9*B7</f>
        <v>537.7507324769012</v>
      </c>
      <c r="G10" s="2" t="s">
        <v>22</v>
      </c>
    </row>
    <row r="11" spans="1:7" ht="12.75">
      <c r="A11" s="1">
        <v>1</v>
      </c>
      <c r="B11" s="35">
        <v>50</v>
      </c>
      <c r="C11" s="2" t="s">
        <v>3</v>
      </c>
      <c r="F11" s="32"/>
      <c r="G11" s="2"/>
    </row>
    <row r="12" spans="1:7" ht="12.75">
      <c r="A12" s="1">
        <v>2</v>
      </c>
      <c r="B12" s="35">
        <v>20</v>
      </c>
      <c r="C12" s="2" t="s">
        <v>3</v>
      </c>
      <c r="E12" s="20" t="s">
        <v>37</v>
      </c>
      <c r="F12" s="34">
        <f>F9*B8/100</f>
        <v>6.721884155961266</v>
      </c>
      <c r="G12" s="19" t="s">
        <v>34</v>
      </c>
    </row>
    <row r="13" spans="1:7" ht="12.75">
      <c r="A13" s="1">
        <v>3</v>
      </c>
      <c r="B13" s="35">
        <v>20</v>
      </c>
      <c r="C13" s="2" t="s">
        <v>3</v>
      </c>
      <c r="F13" s="34">
        <f>F12*B7</f>
        <v>6721.8841559612665</v>
      </c>
      <c r="G13" s="19" t="s">
        <v>35</v>
      </c>
    </row>
    <row r="14" spans="1:7" ht="12.75">
      <c r="A14" s="1">
        <v>4</v>
      </c>
      <c r="B14" s="35">
        <v>6</v>
      </c>
      <c r="C14" s="2" t="s">
        <v>3</v>
      </c>
      <c r="F14" s="34">
        <f>F13*30</f>
        <v>201656.524678838</v>
      </c>
      <c r="G14" s="19" t="s">
        <v>36</v>
      </c>
    </row>
    <row r="15" spans="1:3" ht="12.75">
      <c r="A15" s="1">
        <v>5</v>
      </c>
      <c r="B15" s="35">
        <v>4</v>
      </c>
      <c r="C15" s="2" t="s">
        <v>3</v>
      </c>
    </row>
    <row r="17" spans="1:2" ht="12.75">
      <c r="A17" s="2" t="s">
        <v>31</v>
      </c>
      <c r="B17" s="45">
        <f>SUM(B11:B15)/100</f>
        <v>1</v>
      </c>
    </row>
    <row r="19" ht="15.75">
      <c r="A19" s="5" t="s">
        <v>61</v>
      </c>
    </row>
    <row r="20" ht="15.75">
      <c r="A20" s="5"/>
    </row>
    <row r="21" spans="1:7" ht="12.75">
      <c r="A21" s="52" t="s">
        <v>57</v>
      </c>
      <c r="B21" s="52"/>
      <c r="C21" s="52"/>
      <c r="D21" s="6"/>
      <c r="E21" s="51" t="s">
        <v>58</v>
      </c>
      <c r="F21" s="51"/>
      <c r="G21" s="51"/>
    </row>
    <row r="23" spans="1:7" ht="38.25">
      <c r="A23" s="22" t="s">
        <v>45</v>
      </c>
      <c r="B23" s="24">
        <f>B6</f>
        <v>22</v>
      </c>
      <c r="C23" s="27" t="s">
        <v>40</v>
      </c>
      <c r="E23" s="28" t="s">
        <v>52</v>
      </c>
      <c r="F23" s="31">
        <f>F6</f>
        <v>1.94</v>
      </c>
      <c r="G23" s="28" t="s">
        <v>53</v>
      </c>
    </row>
    <row r="24" spans="1:7" ht="25.5">
      <c r="A24" s="22" t="s">
        <v>46</v>
      </c>
      <c r="B24" s="25">
        <f>B7</f>
        <v>1000</v>
      </c>
      <c r="C24" s="28" t="s">
        <v>51</v>
      </c>
      <c r="E24" s="29"/>
      <c r="F24" s="32"/>
      <c r="G24" s="29"/>
    </row>
    <row r="25" spans="1:7" ht="25.5">
      <c r="A25" s="22" t="s">
        <v>38</v>
      </c>
      <c r="B25" s="26">
        <f>B8</f>
        <v>1250</v>
      </c>
      <c r="C25" s="27" t="s">
        <v>41</v>
      </c>
      <c r="E25" s="27" t="s">
        <v>49</v>
      </c>
      <c r="F25" s="32"/>
      <c r="G25" s="29"/>
    </row>
    <row r="26" spans="1:7" ht="12.75">
      <c r="A26" s="23"/>
      <c r="E26" s="27" t="s">
        <v>43</v>
      </c>
      <c r="F26" s="31">
        <f>F9</f>
        <v>0.5377507324769013</v>
      </c>
      <c r="G26" s="27" t="s">
        <v>48</v>
      </c>
    </row>
    <row r="27" spans="1:7" ht="25.5">
      <c r="A27" s="22" t="s">
        <v>39</v>
      </c>
      <c r="E27" s="29"/>
      <c r="F27" s="33">
        <f>F10</f>
        <v>537.7507324769012</v>
      </c>
      <c r="G27" s="27" t="s">
        <v>47</v>
      </c>
    </row>
    <row r="28" spans="1:7" ht="25.5">
      <c r="A28" s="1">
        <v>1</v>
      </c>
      <c r="B28" s="24">
        <f>B11</f>
        <v>50</v>
      </c>
      <c r="C28" s="21" t="s">
        <v>42</v>
      </c>
      <c r="E28" s="29"/>
      <c r="F28" s="32"/>
      <c r="G28" s="29"/>
    </row>
    <row r="29" spans="1:7" ht="25.5">
      <c r="A29" s="1">
        <v>2</v>
      </c>
      <c r="B29" s="24">
        <f>B12</f>
        <v>20</v>
      </c>
      <c r="C29" s="21" t="s">
        <v>42</v>
      </c>
      <c r="E29" s="27" t="s">
        <v>50</v>
      </c>
      <c r="F29" s="34">
        <f>F12</f>
        <v>6.721884155961266</v>
      </c>
      <c r="G29" s="30" t="s">
        <v>54</v>
      </c>
    </row>
    <row r="30" spans="1:7" ht="25.5">
      <c r="A30" s="1">
        <v>3</v>
      </c>
      <c r="B30" s="24">
        <f>B13</f>
        <v>20</v>
      </c>
      <c r="C30" s="21" t="s">
        <v>42</v>
      </c>
      <c r="E30" s="29"/>
      <c r="F30" s="34">
        <f>F13</f>
        <v>6721.8841559612665</v>
      </c>
      <c r="G30" s="30" t="s">
        <v>55</v>
      </c>
    </row>
    <row r="31" spans="1:7" ht="25.5">
      <c r="A31" s="1">
        <v>4</v>
      </c>
      <c r="B31" s="24">
        <f>B14</f>
        <v>6</v>
      </c>
      <c r="C31" s="21" t="s">
        <v>42</v>
      </c>
      <c r="E31" s="29"/>
      <c r="F31" s="34">
        <f>F14</f>
        <v>201656.524678838</v>
      </c>
      <c r="G31" s="30" t="s">
        <v>56</v>
      </c>
    </row>
    <row r="32" spans="1:5" ht="25.5">
      <c r="A32" s="1">
        <v>5</v>
      </c>
      <c r="B32" s="24">
        <f>B15</f>
        <v>4</v>
      </c>
      <c r="C32" s="21" t="s">
        <v>42</v>
      </c>
      <c r="E32" s="29"/>
    </row>
    <row r="34" spans="1:2" ht="12.75">
      <c r="A34" s="19" t="s">
        <v>44</v>
      </c>
      <c r="B34" s="45">
        <f>B17</f>
        <v>1</v>
      </c>
    </row>
  </sheetData>
  <sheetProtection/>
  <mergeCells count="2">
    <mergeCell ref="A21:C21"/>
    <mergeCell ref="E21:G2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 Robimson</dc:creator>
  <cp:keywords/>
  <dc:description/>
  <cp:lastModifiedBy>Adam </cp:lastModifiedBy>
  <cp:lastPrinted>2003-02-06T19:53:26Z</cp:lastPrinted>
  <dcterms:created xsi:type="dcterms:W3CDTF">2001-01-06T00:24:25Z</dcterms:created>
  <dcterms:modified xsi:type="dcterms:W3CDTF">2009-02-05T10:52:14Z</dcterms:modified>
  <cp:category/>
  <cp:version/>
  <cp:contentType/>
  <cp:contentStatus/>
</cp:coreProperties>
</file>